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26832" windowHeight="12600"/>
  </bookViews>
  <sheets>
    <sheet name="Sheet1" sheetId="1" r:id="rId1"/>
  </sheets>
  <definedNames>
    <definedName name="_xlnm.Print_Area" localSheetId="0">Sheet1!$A$1:$J$29</definedName>
    <definedName name="_xlnm.Print_Titles" localSheetId="0">Sheet1!$A:$A,Sheet1!$1:$1</definedName>
  </definedNames>
  <calcPr calcId="145621"/>
</workbook>
</file>

<file path=xl/calcChain.xml><?xml version="1.0" encoding="utf-8"?>
<calcChain xmlns="http://schemas.openxmlformats.org/spreadsheetml/2006/main">
  <c r="J6" i="1" l="1"/>
  <c r="C24" i="1"/>
  <c r="C18" i="1"/>
  <c r="C12" i="1"/>
  <c r="L3" i="1" l="1"/>
  <c r="L4" i="1"/>
  <c r="L5" i="1"/>
  <c r="B26" i="1"/>
  <c r="D25" i="1"/>
  <c r="B20" i="1"/>
  <c r="D19" i="1"/>
  <c r="C6" i="1"/>
  <c r="D6" i="1"/>
  <c r="E6" i="1"/>
  <c r="F6" i="1"/>
  <c r="G6" i="1"/>
  <c r="H6" i="1"/>
  <c r="I6" i="1"/>
  <c r="B6" i="1"/>
  <c r="C2" i="1" s="1"/>
  <c r="G8" i="1" l="1"/>
  <c r="J8" i="1"/>
  <c r="H8" i="1"/>
  <c r="I8" i="1"/>
  <c r="B22" i="1"/>
  <c r="B28" i="1"/>
  <c r="E25" i="1"/>
  <c r="D26" i="1"/>
  <c r="C26" i="1"/>
  <c r="C27" i="1" s="1"/>
  <c r="E19" i="1"/>
  <c r="D20" i="1"/>
  <c r="C20" i="1"/>
  <c r="C21" i="1" s="1"/>
  <c r="C14" i="1"/>
  <c r="D27" i="1" l="1"/>
  <c r="D21" i="1"/>
  <c r="E26" i="1"/>
  <c r="E27" i="1" s="1"/>
  <c r="F25" i="1"/>
  <c r="E20" i="1"/>
  <c r="E21" i="1" s="1"/>
  <c r="F19" i="1"/>
  <c r="C9" i="1"/>
  <c r="D13" i="1"/>
  <c r="D2" i="1" l="1"/>
  <c r="C28" i="1"/>
  <c r="C22" i="1"/>
  <c r="C16" i="1"/>
  <c r="G25" i="1"/>
  <c r="F26" i="1"/>
  <c r="F27" i="1" s="1"/>
  <c r="G19" i="1"/>
  <c r="F20" i="1"/>
  <c r="F21" i="1" s="1"/>
  <c r="D9" i="1"/>
  <c r="D14" i="1"/>
  <c r="D15" i="1" s="1"/>
  <c r="E13" i="1"/>
  <c r="D16" i="1" l="1"/>
  <c r="E2" i="1"/>
  <c r="E9" i="1" s="1"/>
  <c r="D28" i="1"/>
  <c r="D22" i="1"/>
  <c r="H25" i="1"/>
  <c r="G26" i="1"/>
  <c r="G27" i="1" s="1"/>
  <c r="H19" i="1"/>
  <c r="G20" i="1"/>
  <c r="G21" i="1" s="1"/>
  <c r="F13" i="1"/>
  <c r="E14" i="1"/>
  <c r="E15" i="1" s="1"/>
  <c r="F2" i="1" l="1"/>
  <c r="E22" i="1"/>
  <c r="E28" i="1"/>
  <c r="E16" i="1"/>
  <c r="I25" i="1"/>
  <c r="J25" i="1" s="1"/>
  <c r="H26" i="1"/>
  <c r="H27" i="1" s="1"/>
  <c r="I19" i="1"/>
  <c r="J19" i="1" s="1"/>
  <c r="H20" i="1"/>
  <c r="H21" i="1" s="1"/>
  <c r="F9" i="1"/>
  <c r="G13" i="1"/>
  <c r="F14" i="1"/>
  <c r="F15" i="1" s="1"/>
  <c r="J20" i="1" l="1"/>
  <c r="J26" i="1"/>
  <c r="G2" i="1"/>
  <c r="G9" i="1" s="1"/>
  <c r="F28" i="1"/>
  <c r="F22" i="1"/>
  <c r="F16" i="1"/>
  <c r="I26" i="1"/>
  <c r="I27" i="1" s="1"/>
  <c r="I20" i="1"/>
  <c r="I21" i="1" s="1"/>
  <c r="H13" i="1"/>
  <c r="G14" i="1"/>
  <c r="G15" i="1" s="1"/>
  <c r="J27" i="1" l="1"/>
  <c r="J21" i="1"/>
  <c r="G16" i="1"/>
  <c r="H2" i="1"/>
  <c r="H9" i="1" s="1"/>
  <c r="G28" i="1"/>
  <c r="G22" i="1"/>
  <c r="H14" i="1"/>
  <c r="H15" i="1" s="1"/>
  <c r="I13" i="1"/>
  <c r="J13" i="1" s="1"/>
  <c r="J14" i="1" l="1"/>
  <c r="H16" i="1"/>
  <c r="I2" i="1"/>
  <c r="I9" i="1" s="1"/>
  <c r="J2" i="1" s="1"/>
  <c r="J9" i="1" s="1"/>
  <c r="H28" i="1"/>
  <c r="H22" i="1"/>
  <c r="I14" i="1"/>
  <c r="I15" i="1" s="1"/>
  <c r="J28" i="1" l="1"/>
  <c r="J22" i="1"/>
  <c r="J15" i="1"/>
  <c r="J16" i="1"/>
  <c r="I16" i="1"/>
  <c r="I28" i="1"/>
  <c r="I22" i="1"/>
  <c r="B14" i="1" l="1"/>
  <c r="B16" i="1" l="1"/>
  <c r="C15" i="1"/>
</calcChain>
</file>

<file path=xl/sharedStrings.xml><?xml version="1.0" encoding="utf-8"?>
<sst xmlns="http://schemas.openxmlformats.org/spreadsheetml/2006/main" count="33" uniqueCount="23">
  <si>
    <t>Assessed Valuation</t>
  </si>
  <si>
    <t>Bonds Outstanding</t>
  </si>
  <si>
    <t>Bonding Capacity @ 5%</t>
  </si>
  <si>
    <t>Bonds Sold</t>
  </si>
  <si>
    <t>Bond Funding Capacity</t>
  </si>
  <si>
    <t>Increase %</t>
  </si>
  <si>
    <t>2014-15</t>
  </si>
  <si>
    <t>2015-16</t>
  </si>
  <si>
    <t>2016-17</t>
  </si>
  <si>
    <t>2017-18</t>
  </si>
  <si>
    <t>2018-19</t>
  </si>
  <si>
    <t>2020-21</t>
  </si>
  <si>
    <t>2021-22</t>
  </si>
  <si>
    <t>2019-20</t>
  </si>
  <si>
    <t>2010-D</t>
  </si>
  <si>
    <t>2012-E</t>
  </si>
  <si>
    <t>Total Proceeds</t>
  </si>
  <si>
    <t>Total Bond</t>
  </si>
  <si>
    <t>Beginning Bonds</t>
  </si>
  <si>
    <t>Scheduled Payments</t>
  </si>
  <si>
    <t>capacity increase</t>
  </si>
  <si>
    <t>Additional Paid</t>
  </si>
  <si>
    <t>Prior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</si>
</sst>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5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164" fontId="2" fillId="0" borderId="0" xfId="1" applyNumberFormat="1" applyFont="1"/>
    <xf numFmtId="0" fontId="2" fillId="0" borderId="5" xfId="0" applyFont="1" applyBorder="1" applyAlignment="1">
      <alignment horizontal="left" indent="1"/>
    </xf>
    <xf numFmtId="164" fontId="2" fillId="2" borderId="0" xfId="1" applyNumberFormat="1" applyFont="1" applyFill="1"/>
    <xf numFmtId="0" fontId="2" fillId="0" borderId="5" xfId="0" applyFont="1" applyBorder="1" applyAlignment="1">
      <alignment horizontal="left"/>
    </xf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2" xfId="1" applyNumberFormat="1" applyFont="1" applyBorder="1"/>
    <xf numFmtId="0" fontId="2" fillId="0" borderId="4" xfId="0" applyFont="1" applyBorder="1"/>
    <xf numFmtId="165" fontId="2" fillId="2" borderId="8" xfId="2" applyNumberFormat="1" applyFont="1" applyFill="1" applyBorder="1" applyAlignment="1">
      <alignment horizontal="center"/>
    </xf>
    <xf numFmtId="164" fontId="2" fillId="0" borderId="9" xfId="1" applyNumberFormat="1" applyFont="1" applyBorder="1"/>
    <xf numFmtId="164" fontId="2" fillId="0" borderId="0" xfId="1" applyNumberFormat="1" applyFont="1" applyBorder="1"/>
    <xf numFmtId="164" fontId="2" fillId="0" borderId="12" xfId="1" applyNumberFormat="1" applyFont="1" applyBorder="1"/>
    <xf numFmtId="164" fontId="2" fillId="0" borderId="10" xfId="1" applyNumberFormat="1" applyFont="1" applyBorder="1"/>
    <xf numFmtId="164" fontId="2" fillId="0" borderId="11" xfId="1" applyNumberFormat="1" applyFont="1" applyBorder="1"/>
    <xf numFmtId="0" fontId="2" fillId="0" borderId="6" xfId="0" applyFont="1" applyBorder="1"/>
    <xf numFmtId="164" fontId="2" fillId="0" borderId="3" xfId="1" applyNumberFormat="1" applyFont="1" applyBorder="1"/>
    <xf numFmtId="164" fontId="3" fillId="0" borderId="0" xfId="1" applyNumberFormat="1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3" fillId="0" borderId="0" xfId="1" applyNumberFormat="1" applyFont="1" applyAlignment="1">
      <alignment horizontal="left" indent="1"/>
    </xf>
    <xf numFmtId="14" fontId="4" fillId="0" borderId="1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/>
    <xf numFmtId="164" fontId="2" fillId="0" borderId="16" xfId="1" applyNumberFormat="1" applyFont="1" applyBorder="1"/>
    <xf numFmtId="0" fontId="2" fillId="0" borderId="9" xfId="0" applyFont="1" applyBorder="1"/>
    <xf numFmtId="0" fontId="2" fillId="0" borderId="17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E32" sqref="E32"/>
    </sheetView>
  </sheetViews>
  <sheetFormatPr defaultColWidth="9.109375" defaultRowHeight="11.4" x14ac:dyDescent="0.2"/>
  <cols>
    <col min="1" max="1" width="18.5546875" style="3" bestFit="1" customWidth="1"/>
    <col min="2" max="10" width="13.33203125" style="3" customWidth="1"/>
    <col min="11" max="11" width="2" style="3" customWidth="1"/>
    <col min="12" max="12" width="12" style="3" bestFit="1" customWidth="1"/>
    <col min="13" max="16384" width="9.109375" style="3"/>
  </cols>
  <sheetData>
    <row r="1" spans="1:12" ht="12.6" thickBot="1" x14ac:dyDescent="0.3">
      <c r="A1" s="29"/>
      <c r="B1" s="24" t="s">
        <v>22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13</v>
      </c>
      <c r="I1" s="2" t="s">
        <v>11</v>
      </c>
      <c r="J1" s="2" t="s">
        <v>12</v>
      </c>
      <c r="K1" s="2"/>
      <c r="L1" s="25" t="s">
        <v>17</v>
      </c>
    </row>
    <row r="2" spans="1:12" x14ac:dyDescent="0.2">
      <c r="A2" s="4" t="s">
        <v>18</v>
      </c>
      <c r="B2" s="5">
        <v>795430136.45000005</v>
      </c>
      <c r="C2" s="5">
        <f>B9</f>
        <v>900147930.35000002</v>
      </c>
      <c r="D2" s="5">
        <f t="shared" ref="D2:I2" si="0">C9</f>
        <v>1016758388.35</v>
      </c>
      <c r="E2" s="5">
        <f t="shared" si="0"/>
        <v>994921249.35000002</v>
      </c>
      <c r="F2" s="5">
        <f t="shared" si="0"/>
        <v>1145372882.3499999</v>
      </c>
      <c r="G2" s="5">
        <f t="shared" si="0"/>
        <v>1173463894.3499999</v>
      </c>
      <c r="H2" s="5">
        <f t="shared" si="0"/>
        <v>1318102565.3499999</v>
      </c>
      <c r="I2" s="5">
        <f t="shared" si="0"/>
        <v>1339071310.3499999</v>
      </c>
      <c r="J2" s="5">
        <f>I9</f>
        <v>1462077774.3499999</v>
      </c>
      <c r="K2" s="26"/>
      <c r="L2" s="27"/>
    </row>
    <row r="3" spans="1:12" x14ac:dyDescent="0.2">
      <c r="A3" s="4" t="s">
        <v>3</v>
      </c>
      <c r="B3" s="5"/>
      <c r="C3" s="5"/>
      <c r="D3" s="5"/>
      <c r="E3" s="5"/>
      <c r="F3" s="5"/>
      <c r="G3" s="5"/>
      <c r="H3" s="5"/>
      <c r="I3" s="5"/>
      <c r="J3" s="5"/>
      <c r="K3" s="28"/>
      <c r="L3" s="16">
        <f>SUM(B3:K3)</f>
        <v>0</v>
      </c>
    </row>
    <row r="4" spans="1:12" x14ac:dyDescent="0.2">
      <c r="A4" s="6" t="s">
        <v>14</v>
      </c>
      <c r="B4" s="5">
        <v>140000000</v>
      </c>
      <c r="C4" s="7">
        <v>50000000</v>
      </c>
      <c r="D4" s="7"/>
      <c r="E4" s="7">
        <v>60000000</v>
      </c>
      <c r="F4" s="7"/>
      <c r="G4" s="7">
        <v>65000000</v>
      </c>
      <c r="H4" s="7"/>
      <c r="I4" s="7">
        <v>44714718</v>
      </c>
      <c r="J4" s="7"/>
      <c r="K4" s="28"/>
      <c r="L4" s="16">
        <f>SUM(B4:K4)</f>
        <v>359714718</v>
      </c>
    </row>
    <row r="5" spans="1:12" x14ac:dyDescent="0.2">
      <c r="A5" s="6" t="s">
        <v>15</v>
      </c>
      <c r="B5" s="5">
        <v>85000000</v>
      </c>
      <c r="C5" s="7">
        <v>85000000</v>
      </c>
      <c r="D5" s="7"/>
      <c r="E5" s="7">
        <v>65000000</v>
      </c>
      <c r="F5" s="7"/>
      <c r="G5" s="7">
        <v>60000000</v>
      </c>
      <c r="H5" s="7"/>
      <c r="I5" s="7">
        <v>56963559</v>
      </c>
      <c r="J5" s="7"/>
      <c r="K5" s="28"/>
      <c r="L5" s="16">
        <f>SUM(B5:K5)</f>
        <v>351963559</v>
      </c>
    </row>
    <row r="6" spans="1:12" x14ac:dyDescent="0.2">
      <c r="A6" s="8" t="s">
        <v>16</v>
      </c>
      <c r="B6" s="9">
        <f t="shared" ref="B6:J6" si="1">SUM(B3:B5)</f>
        <v>225000000</v>
      </c>
      <c r="C6" s="10">
        <f t="shared" si="1"/>
        <v>135000000</v>
      </c>
      <c r="D6" s="10">
        <f t="shared" si="1"/>
        <v>0</v>
      </c>
      <c r="E6" s="10">
        <f t="shared" si="1"/>
        <v>125000000</v>
      </c>
      <c r="F6" s="10">
        <f t="shared" si="1"/>
        <v>0</v>
      </c>
      <c r="G6" s="10">
        <f t="shared" si="1"/>
        <v>125000000</v>
      </c>
      <c r="H6" s="10">
        <f t="shared" si="1"/>
        <v>0</v>
      </c>
      <c r="I6" s="10">
        <f t="shared" si="1"/>
        <v>101678277</v>
      </c>
      <c r="J6" s="10">
        <f t="shared" si="1"/>
        <v>0</v>
      </c>
      <c r="L6" s="5"/>
    </row>
    <row r="7" spans="1:12" x14ac:dyDescent="0.2">
      <c r="A7" s="4" t="s">
        <v>19</v>
      </c>
      <c r="B7" s="5"/>
      <c r="C7" s="7">
        <v>-18389542</v>
      </c>
      <c r="D7" s="7">
        <v>-21837139</v>
      </c>
      <c r="E7" s="7">
        <v>25451633</v>
      </c>
      <c r="F7" s="7">
        <v>28091012</v>
      </c>
      <c r="G7" s="7">
        <v>20988671</v>
      </c>
      <c r="H7" s="7">
        <v>22318745</v>
      </c>
      <c r="I7" s="7">
        <v>23928187</v>
      </c>
      <c r="J7" s="7">
        <v>26507935</v>
      </c>
      <c r="L7" s="5"/>
    </row>
    <row r="8" spans="1:12" x14ac:dyDescent="0.2">
      <c r="A8" s="4" t="s">
        <v>21</v>
      </c>
      <c r="B8" s="5"/>
      <c r="C8" s="5"/>
      <c r="D8" s="5"/>
      <c r="E8" s="5"/>
      <c r="F8" s="5"/>
      <c r="G8" s="5">
        <f>-SUM($C6:C6)/100</f>
        <v>-1350000</v>
      </c>
      <c r="H8" s="5">
        <f>-SUM($C6:D6)/100</f>
        <v>-1350000</v>
      </c>
      <c r="I8" s="5">
        <f>-SUM($C6:E6)/100</f>
        <v>-2600000</v>
      </c>
      <c r="J8" s="5">
        <f>-SUM($C6:F6)/100</f>
        <v>-2600000</v>
      </c>
      <c r="L8" s="5"/>
    </row>
    <row r="9" spans="1:12" x14ac:dyDescent="0.2">
      <c r="A9" s="4" t="s">
        <v>1</v>
      </c>
      <c r="B9" s="11">
        <v>900147930.35000002</v>
      </c>
      <c r="C9" s="11">
        <f t="shared" ref="C9:J9" si="2">SUM(C2,C6:C8)</f>
        <v>1016758388.35</v>
      </c>
      <c r="D9" s="11">
        <f t="shared" si="2"/>
        <v>994921249.35000002</v>
      </c>
      <c r="E9" s="11">
        <f t="shared" si="2"/>
        <v>1145372882.3499999</v>
      </c>
      <c r="F9" s="11">
        <f t="shared" si="2"/>
        <v>1173463894.3499999</v>
      </c>
      <c r="G9" s="11">
        <f t="shared" si="2"/>
        <v>1318102565.3499999</v>
      </c>
      <c r="H9" s="11">
        <f t="shared" si="2"/>
        <v>1339071310.3499999</v>
      </c>
      <c r="I9" s="11">
        <f t="shared" si="2"/>
        <v>1462077774.3499999</v>
      </c>
      <c r="J9" s="11">
        <f t="shared" si="2"/>
        <v>1485985709.3499999</v>
      </c>
      <c r="L9" s="5"/>
    </row>
    <row r="10" spans="1:12" x14ac:dyDescent="0.2">
      <c r="A10" s="4"/>
      <c r="B10" s="5"/>
      <c r="C10" s="5"/>
      <c r="D10" s="5"/>
      <c r="E10" s="5"/>
      <c r="F10" s="5"/>
      <c r="G10" s="5"/>
      <c r="H10" s="5"/>
      <c r="I10" s="5"/>
      <c r="J10" s="5"/>
      <c r="L10" s="5"/>
    </row>
    <row r="11" spans="1:12" x14ac:dyDescent="0.2">
      <c r="A11" s="4"/>
      <c r="B11" s="5"/>
      <c r="C11" s="5"/>
      <c r="D11" s="5"/>
      <c r="E11" s="5"/>
      <c r="F11" s="5"/>
      <c r="G11" s="5"/>
      <c r="H11" s="5"/>
      <c r="I11" s="5"/>
      <c r="J11" s="5"/>
      <c r="L11" s="5"/>
    </row>
    <row r="12" spans="1:12" x14ac:dyDescent="0.2">
      <c r="A12" s="12" t="s">
        <v>5</v>
      </c>
      <c r="B12" s="9"/>
      <c r="C12" s="13">
        <f>(C13-B13)/B13</f>
        <v>0.10737834527322175</v>
      </c>
      <c r="D12" s="13">
        <v>0.03</v>
      </c>
      <c r="E12" s="13">
        <v>0.03</v>
      </c>
      <c r="F12" s="13">
        <v>0.03</v>
      </c>
      <c r="G12" s="13">
        <v>0.03</v>
      </c>
      <c r="H12" s="13">
        <v>0.03</v>
      </c>
      <c r="I12" s="13">
        <v>0.03</v>
      </c>
      <c r="J12" s="13">
        <v>0.03</v>
      </c>
      <c r="L12" s="5"/>
    </row>
    <row r="13" spans="1:12" x14ac:dyDescent="0.2">
      <c r="A13" s="4" t="s">
        <v>0</v>
      </c>
      <c r="B13" s="14">
        <v>22225132320</v>
      </c>
      <c r="C13" s="15">
        <v>24611630252</v>
      </c>
      <c r="D13" s="15">
        <f t="shared" ref="D13:I13" si="3">C13+C13*D12</f>
        <v>25349979159.560001</v>
      </c>
      <c r="E13" s="15">
        <f t="shared" si="3"/>
        <v>26110478534.346802</v>
      </c>
      <c r="F13" s="15">
        <f t="shared" si="3"/>
        <v>26893792890.377205</v>
      </c>
      <c r="G13" s="15">
        <f t="shared" si="3"/>
        <v>27700606677.08852</v>
      </c>
      <c r="H13" s="15">
        <f t="shared" si="3"/>
        <v>28531624877.401176</v>
      </c>
      <c r="I13" s="15">
        <f t="shared" si="3"/>
        <v>29387573623.723213</v>
      </c>
      <c r="J13" s="15">
        <f t="shared" ref="J13" si="4">I13+I13*J12</f>
        <v>30269200832.43491</v>
      </c>
      <c r="L13" s="5"/>
    </row>
    <row r="14" spans="1:12" x14ac:dyDescent="0.2">
      <c r="A14" s="4" t="s">
        <v>2</v>
      </c>
      <c r="B14" s="17">
        <f>B13*0.05</f>
        <v>1111256616</v>
      </c>
      <c r="C14" s="18">
        <f t="shared" ref="C14:I14" si="5">C13*0.05</f>
        <v>1230581512.6000001</v>
      </c>
      <c r="D14" s="18">
        <f t="shared" si="5"/>
        <v>1267498957.9780002</v>
      </c>
      <c r="E14" s="18">
        <f t="shared" si="5"/>
        <v>1305523926.7173402</v>
      </c>
      <c r="F14" s="18">
        <f t="shared" si="5"/>
        <v>1344689644.5188603</v>
      </c>
      <c r="G14" s="18">
        <f t="shared" si="5"/>
        <v>1385030333.8544261</v>
      </c>
      <c r="H14" s="18">
        <f t="shared" si="5"/>
        <v>1426581243.870059</v>
      </c>
      <c r="I14" s="18">
        <f t="shared" si="5"/>
        <v>1469378681.1861608</v>
      </c>
      <c r="J14" s="18">
        <f t="shared" ref="J14" si="6">J13*0.05</f>
        <v>1513460041.6217456</v>
      </c>
      <c r="L14" s="5"/>
    </row>
    <row r="15" spans="1:12" s="22" customFormat="1" ht="10.199999999999999" x14ac:dyDescent="0.2">
      <c r="A15" s="1" t="s">
        <v>20</v>
      </c>
      <c r="B15" s="21"/>
      <c r="C15" s="21">
        <f>C14-B14</f>
        <v>119324896.60000014</v>
      </c>
      <c r="D15" s="21">
        <f t="shared" ref="D15:J15" si="7">D14-C14</f>
        <v>36917445.378000021</v>
      </c>
      <c r="E15" s="21">
        <f t="shared" si="7"/>
        <v>38024968.739340067</v>
      </c>
      <c r="F15" s="21">
        <f t="shared" si="7"/>
        <v>39165717.801520109</v>
      </c>
      <c r="G15" s="21">
        <f t="shared" si="7"/>
        <v>40340689.335565805</v>
      </c>
      <c r="H15" s="21">
        <f t="shared" si="7"/>
        <v>41550910.015632868</v>
      </c>
      <c r="I15" s="21">
        <f t="shared" si="7"/>
        <v>42797437.316101789</v>
      </c>
      <c r="J15" s="21">
        <f t="shared" si="7"/>
        <v>44081360.435584784</v>
      </c>
      <c r="L15" s="23"/>
    </row>
    <row r="16" spans="1:12" ht="12" thickBot="1" x14ac:dyDescent="0.25">
      <c r="A16" s="19" t="s">
        <v>4</v>
      </c>
      <c r="B16" s="20">
        <f>B14-B$9</f>
        <v>211108685.64999998</v>
      </c>
      <c r="C16" s="20">
        <f t="shared" ref="C16:J16" si="8">C14-C$9</f>
        <v>213823124.25000012</v>
      </c>
      <c r="D16" s="20">
        <f t="shared" si="8"/>
        <v>272577708.62800014</v>
      </c>
      <c r="E16" s="20">
        <f t="shared" si="8"/>
        <v>160151044.36734033</v>
      </c>
      <c r="F16" s="20">
        <f t="shared" si="8"/>
        <v>171225750.16886044</v>
      </c>
      <c r="G16" s="20">
        <f t="shared" si="8"/>
        <v>66927768.504426241</v>
      </c>
      <c r="H16" s="20">
        <f t="shared" si="8"/>
        <v>87509933.520059109</v>
      </c>
      <c r="I16" s="20">
        <f t="shared" si="8"/>
        <v>7300906.8361608982</v>
      </c>
      <c r="J16" s="20">
        <f t="shared" si="8"/>
        <v>27474332.271745682</v>
      </c>
      <c r="L16" s="5"/>
    </row>
    <row r="17" spans="1:12" ht="12" thickTop="1" x14ac:dyDescent="0.2">
      <c r="B17" s="5"/>
      <c r="C17" s="5"/>
      <c r="D17" s="5"/>
      <c r="E17" s="5"/>
      <c r="F17" s="5"/>
      <c r="G17" s="5"/>
      <c r="H17" s="5"/>
    </row>
    <row r="18" spans="1:12" x14ac:dyDescent="0.2">
      <c r="A18" s="12" t="s">
        <v>5</v>
      </c>
      <c r="B18" s="9"/>
      <c r="C18" s="13">
        <f>(C19-B19)/B19</f>
        <v>0.10737834527322175</v>
      </c>
      <c r="D18" s="13">
        <v>0.04</v>
      </c>
      <c r="E18" s="13">
        <v>0.04</v>
      </c>
      <c r="F18" s="13">
        <v>0.04</v>
      </c>
      <c r="G18" s="13">
        <v>0.04</v>
      </c>
      <c r="H18" s="13">
        <v>0.04</v>
      </c>
      <c r="I18" s="13">
        <v>0.04</v>
      </c>
      <c r="J18" s="13">
        <v>0.04</v>
      </c>
      <c r="L18" s="5"/>
    </row>
    <row r="19" spans="1:12" x14ac:dyDescent="0.2">
      <c r="A19" s="4" t="s">
        <v>0</v>
      </c>
      <c r="B19" s="14">
        <v>22225132320</v>
      </c>
      <c r="C19" s="15">
        <v>24611630252</v>
      </c>
      <c r="D19" s="15">
        <f t="shared" ref="D19" si="9">C19+C19*D18</f>
        <v>25596095462.080002</v>
      </c>
      <c r="E19" s="15">
        <f t="shared" ref="E19" si="10">D19+D19*E18</f>
        <v>26619939280.563202</v>
      </c>
      <c r="F19" s="15">
        <f t="shared" ref="F19" si="11">E19+E19*F18</f>
        <v>27684736851.785728</v>
      </c>
      <c r="G19" s="15">
        <f t="shared" ref="G19" si="12">F19+F19*G18</f>
        <v>28792126325.857159</v>
      </c>
      <c r="H19" s="15">
        <f t="shared" ref="H19" si="13">G19+G19*H18</f>
        <v>29943811378.891445</v>
      </c>
      <c r="I19" s="15">
        <f t="shared" ref="I19" si="14">H19+H19*I18</f>
        <v>31141563834.047104</v>
      </c>
      <c r="J19" s="15">
        <f t="shared" ref="J19" si="15">I19+I19*J18</f>
        <v>32387226387.408989</v>
      </c>
      <c r="L19" s="5"/>
    </row>
    <row r="20" spans="1:12" x14ac:dyDescent="0.2">
      <c r="A20" s="4" t="s">
        <v>2</v>
      </c>
      <c r="B20" s="17">
        <f>B19*0.05</f>
        <v>1111256616</v>
      </c>
      <c r="C20" s="18">
        <f t="shared" ref="C20" si="16">C19*0.05</f>
        <v>1230581512.6000001</v>
      </c>
      <c r="D20" s="18">
        <f t="shared" ref="D20" si="17">D19*0.05</f>
        <v>1279804773.1040001</v>
      </c>
      <c r="E20" s="18">
        <f t="shared" ref="E20" si="18">E19*0.05</f>
        <v>1330996964.0281601</v>
      </c>
      <c r="F20" s="18">
        <f t="shared" ref="F20" si="19">F19*0.05</f>
        <v>1384236842.5892866</v>
      </c>
      <c r="G20" s="18">
        <f t="shared" ref="G20" si="20">G19*0.05</f>
        <v>1439606316.2928581</v>
      </c>
      <c r="H20" s="18">
        <f t="shared" ref="H20" si="21">H19*0.05</f>
        <v>1497190568.9445724</v>
      </c>
      <c r="I20" s="18">
        <f t="shared" ref="I20" si="22">I19*0.05</f>
        <v>1557078191.7023554</v>
      </c>
      <c r="J20" s="18">
        <f t="shared" ref="J20" si="23">J19*0.05</f>
        <v>1619361319.3704495</v>
      </c>
      <c r="L20" s="5"/>
    </row>
    <row r="21" spans="1:12" s="22" customFormat="1" ht="10.199999999999999" x14ac:dyDescent="0.2">
      <c r="A21" s="1" t="s">
        <v>20</v>
      </c>
      <c r="B21" s="21"/>
      <c r="C21" s="21">
        <f>C20-B20</f>
        <v>119324896.60000014</v>
      </c>
      <c r="D21" s="21">
        <f t="shared" ref="D21" si="24">D20-C20</f>
        <v>49223260.503999949</v>
      </c>
      <c r="E21" s="21">
        <f t="shared" ref="E21" si="25">E20-D20</f>
        <v>51192190.924160004</v>
      </c>
      <c r="F21" s="21">
        <f t="shared" ref="F21" si="26">F20-E20</f>
        <v>53239878.561126471</v>
      </c>
      <c r="G21" s="21">
        <f t="shared" ref="G21" si="27">G20-F20</f>
        <v>55369473.703571558</v>
      </c>
      <c r="H21" s="21">
        <f t="shared" ref="H21" si="28">H20-G20</f>
        <v>57584252.651714325</v>
      </c>
      <c r="I21" s="21">
        <f t="shared" ref="I21" si="29">I20-H20</f>
        <v>59887622.757782936</v>
      </c>
      <c r="J21" s="21">
        <f t="shared" ref="J21" si="30">J20-I20</f>
        <v>62283127.668094158</v>
      </c>
      <c r="L21" s="23"/>
    </row>
    <row r="22" spans="1:12" ht="12" thickBot="1" x14ac:dyDescent="0.25">
      <c r="A22" s="19" t="s">
        <v>4</v>
      </c>
      <c r="B22" s="20">
        <f>B20-B$9</f>
        <v>211108685.64999998</v>
      </c>
      <c r="C22" s="20">
        <f t="shared" ref="C22" si="31">C20-C$9</f>
        <v>213823124.25000012</v>
      </c>
      <c r="D22" s="20">
        <f t="shared" ref="D22" si="32">D20-D$9</f>
        <v>284883523.75400007</v>
      </c>
      <c r="E22" s="20">
        <f t="shared" ref="E22" si="33">E20-E$9</f>
        <v>185624081.67816019</v>
      </c>
      <c r="F22" s="20">
        <f t="shared" ref="F22" si="34">F20-F$9</f>
        <v>210772948.23928666</v>
      </c>
      <c r="G22" s="20">
        <f t="shared" ref="G22" si="35">G20-G$9</f>
        <v>121503750.94285822</v>
      </c>
      <c r="H22" s="20">
        <f t="shared" ref="H22" si="36">H20-H$9</f>
        <v>158119258.59457254</v>
      </c>
      <c r="I22" s="20">
        <f t="shared" ref="I22" si="37">I20-I$9</f>
        <v>95000417.35235548</v>
      </c>
      <c r="J22" s="20">
        <f t="shared" ref="J22" si="38">J20-J$9</f>
        <v>133375610.02044964</v>
      </c>
      <c r="L22" s="5"/>
    </row>
    <row r="23" spans="1:12" ht="12" thickTop="1" x14ac:dyDescent="0.2">
      <c r="B23" s="5"/>
      <c r="C23" s="5"/>
      <c r="D23" s="5"/>
      <c r="E23" s="5"/>
      <c r="F23" s="5"/>
      <c r="G23" s="5"/>
      <c r="H23" s="5"/>
    </row>
    <row r="24" spans="1:12" x14ac:dyDescent="0.2">
      <c r="A24" s="12" t="s">
        <v>5</v>
      </c>
      <c r="B24" s="9"/>
      <c r="C24" s="13">
        <f>(C25-B25)/B25</f>
        <v>0.10737834527322175</v>
      </c>
      <c r="D24" s="13">
        <v>0.05</v>
      </c>
      <c r="E24" s="13">
        <v>0.05</v>
      </c>
      <c r="F24" s="13">
        <v>0.05</v>
      </c>
      <c r="G24" s="13">
        <v>0.05</v>
      </c>
      <c r="H24" s="13">
        <v>0.05</v>
      </c>
      <c r="I24" s="13">
        <v>0.05</v>
      </c>
      <c r="J24" s="13">
        <v>0.05</v>
      </c>
      <c r="L24" s="5"/>
    </row>
    <row r="25" spans="1:12" x14ac:dyDescent="0.2">
      <c r="A25" s="4" t="s">
        <v>0</v>
      </c>
      <c r="B25" s="14">
        <v>22225132320</v>
      </c>
      <c r="C25" s="15">
        <v>24611630252</v>
      </c>
      <c r="D25" s="15">
        <f t="shared" ref="D25" si="39">C25+C25*D24</f>
        <v>25842211764.599998</v>
      </c>
      <c r="E25" s="15">
        <f t="shared" ref="E25" si="40">D25+D25*E24</f>
        <v>27134322352.829998</v>
      </c>
      <c r="F25" s="15">
        <f t="shared" ref="F25" si="41">E25+E25*F24</f>
        <v>28491038470.471497</v>
      </c>
      <c r="G25" s="15">
        <f t="shared" ref="G25" si="42">F25+F25*G24</f>
        <v>29915590393.995071</v>
      </c>
      <c r="H25" s="15">
        <f t="shared" ref="H25" si="43">G25+G25*H24</f>
        <v>31411369913.694824</v>
      </c>
      <c r="I25" s="15">
        <f t="shared" ref="I25" si="44">H25+H25*I24</f>
        <v>32981938409.379566</v>
      </c>
      <c r="J25" s="15">
        <f t="shared" ref="J25" si="45">I25+I25*J24</f>
        <v>34631035329.848541</v>
      </c>
      <c r="L25" s="5"/>
    </row>
    <row r="26" spans="1:12" x14ac:dyDescent="0.2">
      <c r="A26" s="4" t="s">
        <v>2</v>
      </c>
      <c r="B26" s="17">
        <f>B25*0.05</f>
        <v>1111256616</v>
      </c>
      <c r="C26" s="18">
        <f t="shared" ref="C26" si="46">C25*0.05</f>
        <v>1230581512.6000001</v>
      </c>
      <c r="D26" s="18">
        <f t="shared" ref="D26" si="47">D25*0.05</f>
        <v>1292110588.23</v>
      </c>
      <c r="E26" s="18">
        <f t="shared" ref="E26" si="48">E25*0.05</f>
        <v>1356716117.6415</v>
      </c>
      <c r="F26" s="18">
        <f t="shared" ref="F26" si="49">F25*0.05</f>
        <v>1424551923.5235748</v>
      </c>
      <c r="G26" s="18">
        <f t="shared" ref="G26" si="50">G25*0.05</f>
        <v>1495779519.6997538</v>
      </c>
      <c r="H26" s="18">
        <f t="shared" ref="H26" si="51">H25*0.05</f>
        <v>1570568495.6847413</v>
      </c>
      <c r="I26" s="18">
        <f t="shared" ref="I26" si="52">I25*0.05</f>
        <v>1649096920.4689784</v>
      </c>
      <c r="J26" s="18">
        <f t="shared" ref="J26" si="53">J25*0.05</f>
        <v>1731551766.4924271</v>
      </c>
      <c r="L26" s="5"/>
    </row>
    <row r="27" spans="1:12" s="22" customFormat="1" ht="10.199999999999999" x14ac:dyDescent="0.2">
      <c r="A27" s="1" t="s">
        <v>20</v>
      </c>
      <c r="B27" s="21"/>
      <c r="C27" s="21">
        <f>C26-B26</f>
        <v>119324896.60000014</v>
      </c>
      <c r="D27" s="21">
        <f t="shared" ref="D27" si="54">D26-C26</f>
        <v>61529075.629999876</v>
      </c>
      <c r="E27" s="21">
        <f t="shared" ref="E27" si="55">E26-D26</f>
        <v>64605529.411499977</v>
      </c>
      <c r="F27" s="21">
        <f t="shared" ref="F27" si="56">F26-E26</f>
        <v>67835805.882074833</v>
      </c>
      <c r="G27" s="21">
        <f t="shared" ref="G27" si="57">G26-F26</f>
        <v>71227596.176178932</v>
      </c>
      <c r="H27" s="21">
        <f t="shared" ref="H27" si="58">H26-G26</f>
        <v>74788975.984987497</v>
      </c>
      <c r="I27" s="21">
        <f t="shared" ref="I27" si="59">I26-H26</f>
        <v>78528424.784237146</v>
      </c>
      <c r="J27" s="21">
        <f t="shared" ref="J27" si="60">J26-I26</f>
        <v>82454846.023448706</v>
      </c>
      <c r="L27" s="23"/>
    </row>
    <row r="28" spans="1:12" ht="12" thickBot="1" x14ac:dyDescent="0.25">
      <c r="A28" s="19" t="s">
        <v>4</v>
      </c>
      <c r="B28" s="20">
        <f>B26-B$9</f>
        <v>211108685.64999998</v>
      </c>
      <c r="C28" s="20">
        <f t="shared" ref="C28" si="61">C26-C$9</f>
        <v>213823124.25000012</v>
      </c>
      <c r="D28" s="20">
        <f t="shared" ref="D28" si="62">D26-D$9</f>
        <v>297189338.88</v>
      </c>
      <c r="E28" s="20">
        <f t="shared" ref="E28" si="63">E26-E$9</f>
        <v>211343235.29150009</v>
      </c>
      <c r="F28" s="20">
        <f t="shared" ref="F28" si="64">F26-F$9</f>
        <v>251088029.17357492</v>
      </c>
      <c r="G28" s="20">
        <f t="shared" ref="G28" si="65">G26-G$9</f>
        <v>177676954.34975386</v>
      </c>
      <c r="H28" s="20">
        <f t="shared" ref="H28" si="66">H26-H$9</f>
        <v>231497185.33474135</v>
      </c>
      <c r="I28" s="20">
        <f t="shared" ref="I28" si="67">I26-I$9</f>
        <v>187019146.1189785</v>
      </c>
      <c r="J28" s="20">
        <f t="shared" ref="J28" si="68">J26-J$9</f>
        <v>245566057.14242721</v>
      </c>
      <c r="L28" s="5"/>
    </row>
    <row r="29" spans="1:12" ht="12" thickTop="1" x14ac:dyDescent="0.2">
      <c r="B29" s="5"/>
      <c r="C29" s="5"/>
      <c r="D29" s="5"/>
      <c r="E29" s="5"/>
      <c r="F29" s="5"/>
      <c r="G29" s="5"/>
      <c r="H29" s="5"/>
    </row>
  </sheetData>
  <pageMargins left="0.7" right="0.7" top="1.85" bottom="0.75" header="0.75" footer="0.5"/>
  <pageSetup scale="90" orientation="landscape" r:id="rId1"/>
  <headerFooter>
    <oddHeader>&amp;C&amp;12WCCUSD
Bond Funding Capacity
as of 12/31/2014</oddHeader>
    <oddFooter>&amp;L&amp;D, &amp;T&amp;C&amp;P of 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Clay</dc:creator>
  <cp:lastModifiedBy>Dennis Clay</cp:lastModifiedBy>
  <cp:lastPrinted>2015-02-13T16:34:40Z</cp:lastPrinted>
  <dcterms:created xsi:type="dcterms:W3CDTF">2014-05-16T15:17:58Z</dcterms:created>
  <dcterms:modified xsi:type="dcterms:W3CDTF">2015-02-13T16:34:47Z</dcterms:modified>
</cp:coreProperties>
</file>